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800" yWindow="-100" windowWidth="24800" windowHeight="16680" tabRatio="500"/>
  </bookViews>
  <sheets>
    <sheet name="Sheet1" sheetId="1" r:id="rId1"/>
  </sheets>
  <definedNames>
    <definedName name="B">Sheet1!$B$10</definedName>
    <definedName name="BB">Sheet1!$B$10</definedName>
    <definedName name="d">Sheet1!$B$9</definedName>
    <definedName name="dt">Sheet1!$B$4</definedName>
    <definedName name="k">Sheet1!$B$6</definedName>
    <definedName name="_xlnm.Print_Area" localSheetId="0">Sheet1!$1:$35</definedName>
    <definedName name="rfr">Sheet1!$B$3</definedName>
    <definedName name="s0">Sheet1!$B$5</definedName>
    <definedName name="u">Sheet1!$B$8</definedName>
    <definedName name="vol">Sheet1!$B$2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7" i="1"/>
  <c r="D19"/>
  <c r="G24"/>
  <c r="G16"/>
  <c r="J30"/>
  <c r="J22"/>
  <c r="J14"/>
  <c r="M30"/>
  <c r="M22"/>
  <c r="M14"/>
  <c r="M6"/>
  <c r="J28"/>
  <c r="J29"/>
  <c r="J20"/>
  <c r="J21"/>
  <c r="J12"/>
  <c r="J13"/>
  <c r="J9"/>
  <c r="J17"/>
  <c r="G12"/>
  <c r="J25"/>
  <c r="G20"/>
  <c r="D18"/>
  <c r="G23"/>
  <c r="G15"/>
  <c r="G14"/>
  <c r="J11"/>
  <c r="M16"/>
  <c r="B8"/>
  <c r="B9"/>
  <c r="D16"/>
  <c r="G21"/>
  <c r="J18"/>
  <c r="M15"/>
  <c r="B10"/>
  <c r="B11"/>
  <c r="B12"/>
  <c r="D15"/>
  <c r="M32"/>
  <c r="M24"/>
  <c r="M8"/>
  <c r="G22"/>
  <c r="J27"/>
  <c r="J19"/>
  <c r="J26"/>
  <c r="M31"/>
  <c r="M23"/>
  <c r="G13"/>
  <c r="J10"/>
  <c r="M7"/>
</calcChain>
</file>

<file path=xl/sharedStrings.xml><?xml version="1.0" encoding="utf-8"?>
<sst xmlns="http://schemas.openxmlformats.org/spreadsheetml/2006/main" count="58" uniqueCount="16">
  <si>
    <t>sigma</t>
    <phoneticPr fontId="1" type="noConversion"/>
  </si>
  <si>
    <t>r</t>
    <phoneticPr fontId="1" type="noConversion"/>
  </si>
  <si>
    <t>delta t</t>
    <phoneticPr fontId="1" type="noConversion"/>
  </si>
  <si>
    <t>S0</t>
    <phoneticPr fontId="1" type="noConversion"/>
  </si>
  <si>
    <t>K</t>
    <phoneticPr fontId="1" type="noConversion"/>
  </si>
  <si>
    <t>u</t>
    <phoneticPr fontId="1" type="noConversion"/>
  </si>
  <si>
    <t>d</t>
    <phoneticPr fontId="1" type="noConversion"/>
  </si>
  <si>
    <t>q_u</t>
    <phoneticPr fontId="1" type="noConversion"/>
  </si>
  <si>
    <t>B</t>
    <phoneticPr fontId="1" type="noConversion"/>
  </si>
  <si>
    <t>f</t>
    <phoneticPr fontId="1" type="noConversion"/>
  </si>
  <si>
    <t>S</t>
    <phoneticPr fontId="1" type="noConversion"/>
  </si>
  <si>
    <t>t</t>
    <phoneticPr fontId="1" type="noConversion"/>
  </si>
  <si>
    <t>Delta</t>
    <phoneticPr fontId="1" type="noConversion"/>
  </si>
  <si>
    <t>D*S</t>
    <phoneticPr fontId="1" type="noConversion"/>
  </si>
  <si>
    <t>C</t>
    <phoneticPr fontId="1" type="noConversion"/>
  </si>
  <si>
    <t>q_d</t>
    <phoneticPr fontId="1" type="noConversion"/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</si>
</sst>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">
    <font>
      <sz val="10"/>
      <name val="Verdana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2:M35"/>
  <sheetViews>
    <sheetView tabSelected="1" workbookViewId="0">
      <selection activeCell="I37" sqref="I37"/>
    </sheetView>
  </sheetViews>
  <sheetFormatPr baseColWidth="10" defaultRowHeight="13"/>
  <sheetData>
    <row r="2" spans="1:13">
      <c r="A2" t="s">
        <v>0</v>
      </c>
      <c r="B2">
        <v>0.2</v>
      </c>
    </row>
    <row r="3" spans="1:13">
      <c r="A3" t="s">
        <v>1</v>
      </c>
      <c r="B3">
        <v>0.05</v>
      </c>
    </row>
    <row r="4" spans="1:13">
      <c r="A4" t="s">
        <v>2</v>
      </c>
      <c r="B4">
        <v>0.1</v>
      </c>
    </row>
    <row r="5" spans="1:13">
      <c r="A5" t="s">
        <v>3</v>
      </c>
      <c r="B5">
        <v>10</v>
      </c>
    </row>
    <row r="6" spans="1:13">
      <c r="A6" t="s">
        <v>4</v>
      </c>
      <c r="B6">
        <v>10</v>
      </c>
      <c r="L6" s="1" t="s">
        <v>9</v>
      </c>
      <c r="M6" s="1">
        <f>MAX(M7-k,0)</f>
        <v>2.0198964182291608</v>
      </c>
    </row>
    <row r="7" spans="1:13">
      <c r="L7" s="1" t="s">
        <v>10</v>
      </c>
      <c r="M7" s="1">
        <f>u*J10</f>
        <v>12.019896418229161</v>
      </c>
    </row>
    <row r="8" spans="1:13">
      <c r="A8" t="s">
        <v>5</v>
      </c>
      <c r="B8">
        <f>1+vol*SQRT(dt)</f>
        <v>1.0632455532033676</v>
      </c>
      <c r="L8" s="1" t="s">
        <v>11</v>
      </c>
      <c r="M8" s="1">
        <f>J11+dt</f>
        <v>0.30000000000000004</v>
      </c>
    </row>
    <row r="9" spans="1:13">
      <c r="A9" t="s">
        <v>6</v>
      </c>
      <c r="B9">
        <f>1-vol*SQRT(dt)</f>
        <v>0.93675444679663245</v>
      </c>
      <c r="I9" s="2" t="s">
        <v>9</v>
      </c>
      <c r="J9" s="2">
        <f>(B11*M6+B12*M14)/B</f>
        <v>1.3547862721405262</v>
      </c>
      <c r="L9" s="1"/>
      <c r="M9" s="1"/>
    </row>
    <row r="10" spans="1:13">
      <c r="A10" t="s">
        <v>8</v>
      </c>
      <c r="B10">
        <f xml:space="preserve"> EXP(rfr*dt)</f>
        <v>1.005012520859401</v>
      </c>
      <c r="I10" s="2" t="s">
        <v>10</v>
      </c>
      <c r="J10" s="2">
        <f>u*G13</f>
        <v>11.304911064067351</v>
      </c>
      <c r="L10" s="1"/>
      <c r="M10" s="1"/>
    </row>
    <row r="11" spans="1:13">
      <c r="A11" t="s">
        <v>7</v>
      </c>
      <c r="B11">
        <f>(B-d)/(u-d)</f>
        <v>0.53962745683702917</v>
      </c>
      <c r="I11" s="2" t="s">
        <v>11</v>
      </c>
      <c r="J11" s="2">
        <f>G14+dt</f>
        <v>0.2</v>
      </c>
      <c r="L11" s="1"/>
      <c r="M11" s="1"/>
    </row>
    <row r="12" spans="1:13">
      <c r="A12" t="s">
        <v>15</v>
      </c>
      <c r="B12">
        <f>(u-B)/(u-d)</f>
        <v>0.46037254316297083</v>
      </c>
      <c r="F12" s="2" t="s">
        <v>9</v>
      </c>
      <c r="G12" s="2">
        <f>(B11*J9+B12*J17)/B</f>
        <v>0.87253039373992225</v>
      </c>
      <c r="I12" s="2" t="s">
        <v>12</v>
      </c>
      <c r="J12" s="2">
        <f>(M6-M14)/(M7-M15)</f>
        <v>1</v>
      </c>
    </row>
    <row r="13" spans="1:13">
      <c r="F13" s="2" t="s">
        <v>10</v>
      </c>
      <c r="G13" s="2">
        <f>u*D16</f>
        <v>10.632455532033676</v>
      </c>
      <c r="I13" s="2" t="s">
        <v>13</v>
      </c>
      <c r="J13" s="2">
        <f>J12*J10</f>
        <v>11.304911064067351</v>
      </c>
    </row>
    <row r="14" spans="1:13">
      <c r="F14" s="2" t="s">
        <v>11</v>
      </c>
      <c r="G14" s="2">
        <f>D17+dt</f>
        <v>0.1</v>
      </c>
      <c r="I14" s="2" t="s">
        <v>14</v>
      </c>
      <c r="J14" s="2">
        <f>(u*M14-d*M6)/((u-d)*B)</f>
        <v>-9.9501247919268323</v>
      </c>
      <c r="L14" s="2" t="s">
        <v>9</v>
      </c>
      <c r="M14" s="2">
        <f>MAX(M15-k,0)</f>
        <v>0.58992570990553972</v>
      </c>
    </row>
    <row r="15" spans="1:13">
      <c r="C15" s="2" t="s">
        <v>9</v>
      </c>
      <c r="D15" s="2">
        <f>(B11*G12+B12*G20)/B</f>
        <v>0.54640072908945547</v>
      </c>
      <c r="F15" s="2" t="s">
        <v>12</v>
      </c>
      <c r="G15" s="2">
        <f>(J9-J17)/(J10-J18)</f>
        <v>0.77182344412229043</v>
      </c>
      <c r="L15" s="2" t="s">
        <v>10</v>
      </c>
      <c r="M15" s="2">
        <f>u*J18</f>
        <v>10.58992570990554</v>
      </c>
    </row>
    <row r="16" spans="1:13">
      <c r="C16" s="2" t="s">
        <v>10</v>
      </c>
      <c r="D16" s="2">
        <f>s0</f>
        <v>10</v>
      </c>
      <c r="F16" s="2" t="s">
        <v>13</v>
      </c>
      <c r="G16" s="2">
        <f>G15*G13</f>
        <v>8.206378448211332</v>
      </c>
      <c r="L16" s="2" t="s">
        <v>11</v>
      </c>
      <c r="M16" s="2">
        <f>J11+dt</f>
        <v>0.30000000000000004</v>
      </c>
    </row>
    <row r="17" spans="3:13">
      <c r="C17" s="2" t="s">
        <v>11</v>
      </c>
      <c r="D17" s="2">
        <v>0</v>
      </c>
      <c r="F17" s="2" t="s">
        <v>14</v>
      </c>
      <c r="G17" s="2">
        <f>(u*J17-d*J9)/((u-d)*B)</f>
        <v>-7.3338480544714155</v>
      </c>
      <c r="I17" s="2" t="s">
        <v>9</v>
      </c>
      <c r="J17" s="2">
        <f>(B11*M14+B12*M22)/B</f>
        <v>0.31675238263388811</v>
      </c>
      <c r="L17" s="2"/>
      <c r="M17" s="2"/>
    </row>
    <row r="18" spans="3:13">
      <c r="C18" s="2" t="s">
        <v>12</v>
      </c>
      <c r="D18" s="2">
        <f>(G12-G20)/(G13-G21)</f>
        <v>0.55533913756737363</v>
      </c>
      <c r="I18" s="2" t="s">
        <v>10</v>
      </c>
      <c r="J18" s="2">
        <f>u*G21</f>
        <v>9.9599999999999991</v>
      </c>
      <c r="L18" s="2"/>
      <c r="M18" s="2"/>
    </row>
    <row r="19" spans="3:13">
      <c r="C19" s="2" t="s">
        <v>13</v>
      </c>
      <c r="D19" s="2">
        <f>D18*D16</f>
        <v>5.5533913756737361</v>
      </c>
      <c r="I19" s="2" t="s">
        <v>11</v>
      </c>
      <c r="J19" s="2">
        <f>G22+dt</f>
        <v>0.2</v>
      </c>
      <c r="L19" s="2"/>
      <c r="M19" s="2"/>
    </row>
    <row r="20" spans="3:13">
      <c r="C20" s="2" t="s">
        <v>14</v>
      </c>
      <c r="D20" s="2"/>
      <c r="F20" s="2" t="s">
        <v>9</v>
      </c>
      <c r="G20" s="2">
        <f>(B11*J17+B12*J25)/B</f>
        <v>0.17007577432133017</v>
      </c>
      <c r="I20" s="2" t="s">
        <v>12</v>
      </c>
      <c r="J20" s="2">
        <f>(M14-M22)/(M15-M23)</f>
        <v>0.46825022429549745</v>
      </c>
    </row>
    <row r="21" spans="3:13">
      <c r="F21" s="2" t="s">
        <v>10</v>
      </c>
      <c r="G21" s="2">
        <f>d*D16</f>
        <v>9.367544467966324</v>
      </c>
      <c r="I21" s="2" t="s">
        <v>13</v>
      </c>
      <c r="J21" s="2">
        <f>J20*J18</f>
        <v>4.6637722339831544</v>
      </c>
    </row>
    <row r="22" spans="3:13">
      <c r="F22" s="2" t="s">
        <v>11</v>
      </c>
      <c r="G22" s="2">
        <f>D17+dt</f>
        <v>0.1</v>
      </c>
      <c r="I22" s="2" t="s">
        <v>14</v>
      </c>
      <c r="J22" s="2">
        <f>(u*M22-d*M14)/((u-d)*B)</f>
        <v>-4.3470198513492653</v>
      </c>
      <c r="L22" s="2" t="s">
        <v>9</v>
      </c>
      <c r="M22" s="2">
        <f>MAX(M23-k,0)</f>
        <v>0</v>
      </c>
    </row>
    <row r="23" spans="3:13">
      <c r="F23" s="2" t="s">
        <v>12</v>
      </c>
      <c r="G23" s="2">
        <f>(J17-J25)/(J18-J26)</f>
        <v>0.26732165159011795</v>
      </c>
      <c r="L23" s="2" t="s">
        <v>10</v>
      </c>
      <c r="M23" s="2">
        <f>u*J26</f>
        <v>9.3300742900944584</v>
      </c>
    </row>
    <row r="24" spans="3:13">
      <c r="F24" s="2" t="s">
        <v>13</v>
      </c>
      <c r="G24" s="2">
        <f>G23*G21</f>
        <v>2.5041474585206305</v>
      </c>
      <c r="L24" s="2" t="s">
        <v>11</v>
      </c>
      <c r="M24" s="2">
        <f>J11+dt</f>
        <v>0.30000000000000004</v>
      </c>
    </row>
    <row r="25" spans="3:13">
      <c r="F25" s="2" t="s">
        <v>14</v>
      </c>
      <c r="G25" s="2"/>
      <c r="I25" s="2" t="s">
        <v>9</v>
      </c>
      <c r="J25" s="2">
        <f>(B11*M22+B12*M30)/B</f>
        <v>0</v>
      </c>
      <c r="L25" s="2"/>
      <c r="M25" s="2"/>
    </row>
    <row r="26" spans="3:13">
      <c r="I26" s="2" t="s">
        <v>10</v>
      </c>
      <c r="J26" s="2">
        <f>d*G21</f>
        <v>8.7750889359326489</v>
      </c>
      <c r="L26" s="2"/>
      <c r="M26" s="2"/>
    </row>
    <row r="27" spans="3:13">
      <c r="I27" s="2" t="s">
        <v>11</v>
      </c>
      <c r="J27" s="2">
        <f>G22+dt</f>
        <v>0.2</v>
      </c>
      <c r="L27" s="2"/>
      <c r="M27" s="2"/>
    </row>
    <row r="28" spans="3:13">
      <c r="I28" s="2" t="s">
        <v>12</v>
      </c>
      <c r="J28" s="2">
        <f>(M22-M30)/(M23-M31)</f>
        <v>0</v>
      </c>
    </row>
    <row r="29" spans="3:13">
      <c r="I29" s="2" t="s">
        <v>13</v>
      </c>
      <c r="J29" s="2">
        <f>J28*J26</f>
        <v>0</v>
      </c>
    </row>
    <row r="30" spans="3:13">
      <c r="I30" s="2" t="s">
        <v>14</v>
      </c>
      <c r="J30" s="2">
        <f>(u*M30-d*M22)/((u-d)*B)</f>
        <v>0</v>
      </c>
      <c r="L30" s="2" t="s">
        <v>9</v>
      </c>
      <c r="M30" s="2">
        <f>MAX(M31-k,0)</f>
        <v>0</v>
      </c>
    </row>
    <row r="31" spans="3:13">
      <c r="L31" s="2" t="s">
        <v>10</v>
      </c>
      <c r="M31" s="2">
        <f>d*J26</f>
        <v>8.2201035817708394</v>
      </c>
    </row>
    <row r="32" spans="3:13">
      <c r="L32" s="2" t="s">
        <v>11</v>
      </c>
      <c r="M32" s="2">
        <f>J11+dt</f>
        <v>0.30000000000000004</v>
      </c>
    </row>
    <row r="33" spans="12:13">
      <c r="L33" s="2"/>
      <c r="M33" s="2"/>
    </row>
    <row r="34" spans="12:13">
      <c r="L34" s="2"/>
      <c r="M34" s="2"/>
    </row>
    <row r="35" spans="12:13">
      <c r="L35" s="2"/>
      <c r="M35" s="2"/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York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Goodman</dc:creator>
  <cp:lastModifiedBy>Jonathan Goodman</cp:lastModifiedBy>
  <dcterms:created xsi:type="dcterms:W3CDTF">2015-11-06T16:56:21Z</dcterms:created>
  <dcterms:modified xsi:type="dcterms:W3CDTF">2015-11-07T00:33:53Z</dcterms:modified>
</cp:coreProperties>
</file>